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Важное\Найденные\"/>
    </mc:Choice>
  </mc:AlternateContent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МКД!$A$19:$G$43</definedName>
    <definedName name="_xlnm.Print_Area" localSheetId="0">МКД!$A$1:$G$43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26" i="1"/>
  <c r="C13" i="1"/>
  <c r="C12" i="1"/>
  <c r="C11" i="1"/>
  <c r="B43" i="1"/>
  <c r="E43" i="1"/>
  <c r="C43" i="1" l="1"/>
  <c r="F41" i="1" l="1"/>
  <c r="F32" i="1"/>
  <c r="F26" i="1"/>
  <c r="F14" i="1"/>
  <c r="F13" i="1"/>
  <c r="F12" i="1"/>
  <c r="F11" i="1"/>
  <c r="F29" i="1" l="1"/>
  <c r="F20" i="1" l="1"/>
  <c r="F15" i="1" l="1"/>
  <c r="D43" i="1"/>
  <c r="C15" i="1" l="1"/>
  <c r="C5" i="1" s="1"/>
  <c r="D15" i="1"/>
  <c r="D5" i="1" s="1"/>
  <c r="E15" i="1" l="1"/>
  <c r="E5" i="1" l="1"/>
  <c r="H42" i="1"/>
  <c r="H29" i="1"/>
  <c r="B15" i="1"/>
  <c r="B5" i="1" s="1"/>
  <c r="H26" i="1" l="1"/>
  <c r="H20" i="1"/>
  <c r="H32" i="1"/>
  <c r="F43" i="1"/>
  <c r="F5" i="1" l="1"/>
</calcChain>
</file>

<file path=xl/sharedStrings.xml><?xml version="1.0" encoding="utf-8"?>
<sst xmlns="http://schemas.openxmlformats.org/spreadsheetml/2006/main" count="55" uniqueCount="40">
  <si>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</si>
  <si>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</si>
  <si>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</si>
  <si>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</si>
  <si>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</si>
  <si>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</si>
  <si>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</si>
  <si>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</si>
  <si>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</si>
  <si>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</si>
  <si>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</si>
  <si>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</si>
  <si>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</si>
  <si>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</si>
  <si>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</si>
  <si>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</si>
  <si>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</si>
  <si>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</si>
  <si>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</si>
  <si>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</si>
  <si>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</si>
  <si>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</si>
  <si>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</si>
  <si>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</si>
  <si>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</si>
  <si>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</si>
  <si>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</si>
  <si>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</si>
  <si>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</si>
  <si>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</si>
  <si>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</si>
  <si>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</si>
  <si>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</si>
  <si>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</si>
  <si>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</si>
  <si>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</si>
  <si>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</si>
  <si>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Задолженность собственников на 01.01.2018</t>
  </si>
  <si>
    <t>Отчет УК "Энергия" по исполнению договора управления МКД  Пражская,11  за период 01.01.2017 - 31.12.2017г.</t>
  </si>
  <si>
    <t>Задолженность собственников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</si>
</sst>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4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5" fillId="0" borderId="8" xfId="3" applyNumberFormat="1" applyFont="1" applyBorder="1" applyAlignment="1">
      <alignment horizontal="center" vertical="center" wrapText="1"/>
    </xf>
    <xf numFmtId="165" fontId="4" fillId="0" borderId="18" xfId="3" applyNumberFormat="1" applyFont="1" applyBorder="1" applyAlignment="1">
      <alignment horizontal="center" vertical="center" wrapText="1"/>
    </xf>
    <xf numFmtId="165" fontId="6" fillId="0" borderId="18" xfId="3" applyNumberFormat="1" applyFont="1" applyBorder="1" applyAlignment="1">
      <alignment horizontal="center" vertical="center" wrapText="1"/>
    </xf>
    <xf numFmtId="165" fontId="5" fillId="0" borderId="19" xfId="3" applyNumberFormat="1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5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0" xfId="3" applyNumberFormat="1" applyFont="1" applyBorder="1"/>
    <xf numFmtId="0" fontId="3" fillId="0" borderId="5" xfId="2" applyFont="1" applyBorder="1" applyAlignment="1">
      <alignment horizontal="left" wrapText="1"/>
    </xf>
    <xf numFmtId="0" fontId="3" fillId="0" borderId="27" xfId="2" applyFont="1" applyBorder="1"/>
    <xf numFmtId="165" fontId="3" fillId="0" borderId="28" xfId="3" applyNumberFormat="1" applyFont="1" applyBorder="1"/>
    <xf numFmtId="0" fontId="4" fillId="0" borderId="27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29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36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0" fontId="3" fillId="0" borderId="37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4" xfId="2" applyFont="1" applyBorder="1" applyAlignment="1">
      <alignment wrapText="1"/>
    </xf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0" xfId="3" applyNumberFormat="1" applyFont="1" applyBorder="1"/>
    <xf numFmtId="0" fontId="0" fillId="0" borderId="13" xfId="0" applyBorder="1" applyAlignment="1">
      <alignment horizontal="left" vertical="top" wrapText="1"/>
    </xf>
    <xf numFmtId="0" fontId="3" fillId="0" borderId="40" xfId="2" applyFont="1" applyBorder="1" applyAlignment="1">
      <alignment horizontal="left" wrapText="1"/>
    </xf>
    <xf numFmtId="0" fontId="4" fillId="0" borderId="30" xfId="2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165" fontId="4" fillId="0" borderId="28" xfId="3" applyNumberFormat="1" applyFont="1" applyBorder="1"/>
    <xf numFmtId="43" fontId="3" fillId="2" borderId="6" xfId="2" applyNumberFormat="1" applyFont="1" applyFill="1" applyBorder="1" applyAlignment="1">
      <alignment vertical="center"/>
    </xf>
    <xf numFmtId="43" fontId="3" fillId="2" borderId="16" xfId="2" applyNumberFormat="1" applyFont="1" applyFill="1" applyBorder="1" applyAlignment="1">
      <alignment vertical="center"/>
    </xf>
    <xf numFmtId="4" fontId="19" fillId="2" borderId="0" xfId="3" applyNumberFormat="1" applyFont="1" applyFill="1" applyBorder="1"/>
    <xf numFmtId="4" fontId="18" fillId="2" borderId="0" xfId="3" applyNumberFormat="1" applyFont="1" applyFill="1" applyBorder="1"/>
    <xf numFmtId="165" fontId="9" fillId="2" borderId="0" xfId="3" applyNumberFormat="1" applyFont="1" applyFill="1" applyBorder="1"/>
    <xf numFmtId="165" fontId="3" fillId="2" borderId="3" xfId="3" applyNumberFormat="1" applyFont="1" applyFill="1" applyBorder="1"/>
    <xf numFmtId="43" fontId="3" fillId="2" borderId="5" xfId="3" applyNumberFormat="1" applyFont="1" applyFill="1" applyBorder="1" applyAlignment="1">
      <alignment vertical="center"/>
    </xf>
    <xf numFmtId="4" fontId="7" fillId="2" borderId="19" xfId="3" applyNumberFormat="1" applyFont="1" applyFill="1" applyBorder="1"/>
    <xf numFmtId="4" fontId="7" fillId="2" borderId="0" xfId="3" applyNumberFormat="1" applyFont="1" applyFill="1" applyBorder="1"/>
    <xf numFmtId="165" fontId="3" fillId="2" borderId="21" xfId="3" applyNumberFormat="1" applyFont="1" applyFill="1" applyBorder="1"/>
    <xf numFmtId="165" fontId="4" fillId="2" borderId="24" xfId="3" applyNumberFormat="1" applyFont="1" applyFill="1" applyBorder="1"/>
    <xf numFmtId="165" fontId="3" fillId="2" borderId="12" xfId="3" applyNumberFormat="1" applyFont="1" applyFill="1" applyBorder="1"/>
    <xf numFmtId="165" fontId="4" fillId="2" borderId="12" xfId="3" applyNumberFormat="1" applyFont="1" applyFill="1" applyBorder="1"/>
    <xf numFmtId="165" fontId="3" fillId="2" borderId="11" xfId="3" applyNumberFormat="1" applyFont="1" applyFill="1" applyBorder="1"/>
    <xf numFmtId="4" fontId="4" fillId="2" borderId="10" xfId="3" applyNumberFormat="1" applyFont="1" applyFill="1" applyBorder="1" applyAlignment="1">
      <alignment horizontal="right"/>
    </xf>
    <xf numFmtId="4" fontId="7" fillId="2" borderId="10" xfId="3" applyNumberFormat="1" applyFont="1" applyFill="1" applyBorder="1"/>
    <xf numFmtId="165" fontId="4" fillId="2" borderId="10" xfId="2" applyNumberFormat="1" applyFont="1" applyFill="1" applyBorder="1"/>
    <xf numFmtId="165" fontId="3" fillId="2" borderId="10" xfId="2" applyNumberFormat="1" applyFont="1" applyFill="1" applyBorder="1"/>
    <xf numFmtId="165" fontId="4" fillId="2" borderId="41" xfId="2" applyNumberFormat="1" applyFont="1" applyFill="1" applyBorder="1"/>
    <xf numFmtId="165" fontId="3" fillId="2" borderId="30" xfId="2" applyNumberFormat="1" applyFont="1" applyFill="1" applyBorder="1"/>
    <xf numFmtId="165" fontId="3" fillId="2" borderId="33" xfId="2" applyNumberFormat="1" applyFont="1" applyFill="1" applyBorder="1"/>
    <xf numFmtId="165" fontId="3" fillId="2" borderId="42" xfId="2" applyNumberFormat="1" applyFont="1" applyFill="1" applyBorder="1"/>
    <xf numFmtId="165" fontId="4" fillId="0" borderId="43" xfId="3" applyNumberFormat="1" applyFont="1" applyBorder="1"/>
    <xf numFmtId="165" fontId="3" fillId="0" borderId="30" xfId="3" applyNumberFormat="1" applyFont="1" applyBorder="1"/>
    <xf numFmtId="165" fontId="3" fillId="0" borderId="33" xfId="3" applyNumberFormat="1" applyFont="1" applyBorder="1"/>
    <xf numFmtId="165" fontId="3" fillId="0" borderId="42" xfId="3" applyNumberFormat="1" applyFont="1" applyBorder="1"/>
    <xf numFmtId="165" fontId="4" fillId="2" borderId="44" xfId="2" applyNumberFormat="1" applyFont="1" applyFill="1" applyBorder="1"/>
    <xf numFmtId="165" fontId="4" fillId="2" borderId="33" xfId="2" applyNumberFormat="1" applyFont="1" applyFill="1" applyBorder="1"/>
    <xf numFmtId="165" fontId="4" fillId="2" borderId="30" xfId="2" applyNumberFormat="1" applyFont="1" applyFill="1" applyBorder="1"/>
    <xf numFmtId="165" fontId="4" fillId="2" borderId="42" xfId="2" applyNumberFormat="1" applyFont="1" applyFill="1" applyBorder="1"/>
    <xf numFmtId="43" fontId="4" fillId="0" borderId="14" xfId="3" applyNumberFormat="1" applyFont="1" applyBorder="1" applyAlignment="1">
      <alignment vertical="center"/>
    </xf>
    <xf numFmtId="43" fontId="4" fillId="0" borderId="45" xfId="3" applyNumberFormat="1" applyFont="1" applyBorder="1" applyAlignment="1">
      <alignment vertical="center"/>
    </xf>
    <xf numFmtId="165" fontId="4" fillId="0" borderId="20" xfId="3" applyNumberFormat="1" applyFont="1" applyBorder="1"/>
    <xf numFmtId="4" fontId="4" fillId="0" borderId="20" xfId="3" applyNumberFormat="1" applyFont="1" applyBorder="1" applyAlignment="1">
      <alignment horizontal="right"/>
    </xf>
    <xf numFmtId="165" fontId="4" fillId="2" borderId="21" xfId="3" applyNumberFormat="1" applyFont="1" applyFill="1" applyBorder="1"/>
    <xf numFmtId="165" fontId="4" fillId="2" borderId="37" xfId="3" applyNumberFormat="1" applyFont="1" applyFill="1" applyBorder="1"/>
    <xf numFmtId="165" fontId="4" fillId="2" borderId="3" xfId="3" applyNumberFormat="1" applyFont="1" applyFill="1" applyBorder="1"/>
    <xf numFmtId="165" fontId="4" fillId="2" borderId="11" xfId="3" applyNumberFormat="1" applyFont="1" applyFill="1" applyBorder="1"/>
    <xf numFmtId="4" fontId="4" fillId="2" borderId="21" xfId="3" applyNumberFormat="1" applyFont="1" applyFill="1" applyBorder="1" applyAlignment="1">
      <alignment horizontal="right"/>
    </xf>
    <xf numFmtId="165" fontId="4" fillId="0" borderId="44" xfId="3" applyNumberFormat="1" applyFont="1" applyBorder="1"/>
    <xf numFmtId="165" fontId="4" fillId="0" borderId="33" xfId="3" applyNumberFormat="1" applyFont="1" applyBorder="1"/>
    <xf numFmtId="165" fontId="4" fillId="0" borderId="30" xfId="3" applyNumberFormat="1" applyFont="1" applyBorder="1"/>
    <xf numFmtId="165" fontId="4" fillId="0" borderId="42" xfId="3" applyNumberFormat="1" applyFont="1" applyBorder="1"/>
    <xf numFmtId="4" fontId="3" fillId="2" borderId="26" xfId="2" applyNumberFormat="1" applyFont="1" applyFill="1" applyBorder="1" applyAlignment="1">
      <alignment horizontal="right"/>
    </xf>
    <xf numFmtId="165" fontId="4" fillId="2" borderId="25" xfId="2" applyNumberFormat="1" applyFont="1" applyFill="1" applyBorder="1" applyAlignment="1">
      <alignment horizontal="right" wrapText="1"/>
    </xf>
    <xf numFmtId="4" fontId="3" fillId="2" borderId="26" xfId="2" applyNumberFormat="1" applyFont="1" applyFill="1" applyBorder="1" applyAlignment="1">
      <alignment horizontal="right" wrapText="1"/>
    </xf>
    <xf numFmtId="4" fontId="3" fillId="2" borderId="39" xfId="2" applyNumberFormat="1" applyFont="1" applyFill="1" applyBorder="1" applyAlignment="1">
      <alignment horizontal="right" wrapText="1"/>
    </xf>
    <xf numFmtId="165" fontId="4" fillId="2" borderId="35" xfId="2" applyNumberFormat="1" applyFont="1" applyFill="1" applyBorder="1" applyAlignment="1">
      <alignment horizontal="right" wrapText="1"/>
    </xf>
    <xf numFmtId="4" fontId="3" fillId="2" borderId="31" xfId="2" applyNumberFormat="1" applyFont="1" applyFill="1" applyBorder="1" applyAlignment="1">
      <alignment horizontal="right"/>
    </xf>
    <xf numFmtId="165" fontId="3" fillId="2" borderId="10" xfId="2" applyNumberFormat="1" applyFont="1" applyFill="1" applyBorder="1" applyAlignment="1">
      <alignment horizontal="right" wrapText="1"/>
    </xf>
    <xf numFmtId="165" fontId="4" fillId="2" borderId="38" xfId="2" applyNumberFormat="1" applyFont="1" applyFill="1" applyBorder="1" applyAlignment="1">
      <alignment horizontal="right" wrapText="1"/>
    </xf>
    <xf numFmtId="165" fontId="4" fillId="2" borderId="10" xfId="2" applyNumberFormat="1" applyFont="1" applyFill="1" applyBorder="1" applyAlignment="1">
      <alignment horizontal="right"/>
    </xf>
    <xf numFmtId="165" fontId="3" fillId="2" borderId="10" xfId="2" applyNumberFormat="1" applyFont="1" applyFill="1" applyBorder="1" applyAlignment="1">
      <alignment horizontal="right"/>
    </xf>
    <xf numFmtId="165" fontId="4" fillId="2" borderId="32" xfId="2" applyNumberFormat="1" applyFont="1" applyFill="1" applyBorder="1" applyAlignment="1">
      <alignment horizontal="right" wrapText="1"/>
    </xf>
    <xf numFmtId="4" fontId="3" fillId="2" borderId="32" xfId="2" applyNumberFormat="1" applyFont="1" applyFill="1" applyBorder="1" applyAlignment="1">
      <alignment horizontal="right" wrapText="1"/>
    </xf>
    <xf numFmtId="43" fontId="4" fillId="0" borderId="23" xfId="3" applyNumberFormat="1" applyFont="1" applyBorder="1" applyAlignment="1">
      <alignment vertical="center"/>
    </xf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WhiteSpace="0" view="pageBreakPreview" topLeftCell="A25" zoomScaleNormal="100" zoomScaleSheetLayoutView="100" workbookViewId="0">
      <selection activeCell="F43" sqref="F43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08" t="s">
        <v>38</v>
      </c>
      <c r="B1" s="109"/>
      <c r="C1" s="109"/>
      <c r="D1" s="109"/>
      <c r="E1" s="109"/>
      <c r="F1" s="109"/>
      <c r="G1" s="109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80" t="s">
        <v>39</v>
      </c>
      <c r="C4" s="81" t="s">
        <v>2</v>
      </c>
      <c r="D4" s="82" t="s">
        <v>3</v>
      </c>
      <c r="E4" s="83" t="s">
        <v>37</v>
      </c>
      <c r="F4" s="84" t="s">
        <v>4</v>
      </c>
      <c r="G4" s="75"/>
      <c r="J4" s="5"/>
      <c r="K4" s="5"/>
    </row>
    <row r="5" spans="1:11" ht="25.5" customHeight="1" thickBot="1" x14ac:dyDescent="0.3">
      <c r="A5" s="13" t="s">
        <v>5</v>
      </c>
      <c r="B5" s="15">
        <f>B15+B43</f>
        <v>4957637</v>
      </c>
      <c r="C5" s="15">
        <f>C15+C43</f>
        <v>26381121.710000001</v>
      </c>
      <c r="D5" s="15">
        <f>D15+D43</f>
        <v>22284123.920000002</v>
      </c>
      <c r="E5" s="126">
        <f>E15+E43</f>
        <v>9054634.7899999991</v>
      </c>
      <c r="F5" s="15">
        <f>F15+F43</f>
        <v>25783889.740000002</v>
      </c>
      <c r="G5" s="16"/>
    </row>
    <row r="6" spans="1:11" ht="15.75" x14ac:dyDescent="0.25">
      <c r="A6" s="17"/>
      <c r="B6" s="78"/>
      <c r="C6" s="78"/>
      <c r="D6" s="78"/>
      <c r="E6" s="113"/>
      <c r="F6" s="18"/>
      <c r="G6" s="19"/>
    </row>
    <row r="7" spans="1:11" ht="18" customHeight="1" x14ac:dyDescent="0.25">
      <c r="A7" s="85" t="s">
        <v>6</v>
      </c>
      <c r="B7" s="77"/>
      <c r="C7" s="77"/>
      <c r="D7" s="77"/>
      <c r="E7" s="114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115"/>
      <c r="F8" s="22"/>
      <c r="G8" s="23"/>
    </row>
    <row r="9" spans="1:11" ht="21.75" customHeight="1" x14ac:dyDescent="0.25">
      <c r="B9" s="7" t="s">
        <v>0</v>
      </c>
      <c r="C9" s="8"/>
      <c r="D9" s="8"/>
      <c r="E9" s="116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80" t="s">
        <v>39</v>
      </c>
      <c r="C10" s="81" t="s">
        <v>2</v>
      </c>
      <c r="D10" s="82" t="s">
        <v>3</v>
      </c>
      <c r="E10" s="83" t="s">
        <v>37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111">
        <v>950472.85</v>
      </c>
      <c r="C11" s="29">
        <f>SUM(E11+D11-B11)</f>
        <v>4878997.1899999995</v>
      </c>
      <c r="D11" s="29">
        <v>3720820.01</v>
      </c>
      <c r="E11" s="117">
        <v>2108650.0299999998</v>
      </c>
      <c r="F11" s="30">
        <f>C11</f>
        <v>4878997.1899999995</v>
      </c>
      <c r="G11" s="31"/>
    </row>
    <row r="12" spans="1:11" ht="22.5" customHeight="1" x14ac:dyDescent="0.25">
      <c r="A12" s="28" t="s">
        <v>12</v>
      </c>
      <c r="B12" s="111">
        <v>1682886.2</v>
      </c>
      <c r="C12" s="29">
        <f t="shared" ref="C12:C14" si="0">SUM(E12+D12-B12)</f>
        <v>8809728.9800000004</v>
      </c>
      <c r="D12" s="29">
        <v>7302527.6200000001</v>
      </c>
      <c r="E12" s="117">
        <v>3190087.56</v>
      </c>
      <c r="F12" s="30">
        <f t="shared" ref="F12:F14" si="1">C12</f>
        <v>8809728.9800000004</v>
      </c>
      <c r="G12" s="31"/>
    </row>
    <row r="13" spans="1:11" ht="22.5" customHeight="1" x14ac:dyDescent="0.25">
      <c r="A13" s="28" t="s">
        <v>13</v>
      </c>
      <c r="B13" s="111">
        <v>780519.82</v>
      </c>
      <c r="C13" s="29">
        <f t="shared" si="0"/>
        <v>2900022.5700000003</v>
      </c>
      <c r="D13" s="29">
        <v>2377027.7200000002</v>
      </c>
      <c r="E13" s="117">
        <v>1303514.67</v>
      </c>
      <c r="F13" s="30">
        <f t="shared" si="1"/>
        <v>2900022.5700000003</v>
      </c>
      <c r="G13" s="32"/>
    </row>
    <row r="14" spans="1:11" ht="24" customHeight="1" x14ac:dyDescent="0.25">
      <c r="A14" s="33" t="s">
        <v>14</v>
      </c>
      <c r="B14" s="112">
        <v>0</v>
      </c>
      <c r="C14" s="29"/>
      <c r="D14" s="34"/>
      <c r="E14" s="117">
        <v>0</v>
      </c>
      <c r="F14" s="30">
        <f t="shared" si="1"/>
        <v>0</v>
      </c>
      <c r="G14" s="32"/>
    </row>
    <row r="15" spans="1:11" s="39" customFormat="1" ht="21.75" customHeight="1" thickBot="1" x14ac:dyDescent="0.3">
      <c r="A15" s="35" t="s">
        <v>15</v>
      </c>
      <c r="B15" s="14">
        <f>SUM(B11:B14)</f>
        <v>3413878.8699999996</v>
      </c>
      <c r="C15" s="36">
        <f>SUM(C11:C14)</f>
        <v>16588748.74</v>
      </c>
      <c r="D15" s="36">
        <f>SUM(D11:D14)</f>
        <v>13400375.35</v>
      </c>
      <c r="E15" s="118">
        <f>SUM(E11:E14)</f>
        <v>6602252.2599999998</v>
      </c>
      <c r="F15" s="37">
        <f>SUM(F11:F12:F13:F14)</f>
        <v>16588748.74</v>
      </c>
      <c r="G15" s="38"/>
    </row>
    <row r="16" spans="1:11" s="39" customFormat="1" ht="19.5" customHeight="1" x14ac:dyDescent="0.25">
      <c r="A16" s="40"/>
      <c r="B16" s="18"/>
      <c r="C16" s="18"/>
      <c r="D16" s="18"/>
      <c r="E16" s="119"/>
      <c r="F16" s="41"/>
      <c r="G16" s="42"/>
    </row>
    <row r="17" spans="1:14" s="24" customFormat="1" ht="20.25" customHeight="1" thickBot="1" x14ac:dyDescent="0.35">
      <c r="A17" s="71" t="s">
        <v>16</v>
      </c>
      <c r="B17" s="72"/>
      <c r="C17" s="43"/>
      <c r="D17" s="44"/>
      <c r="E17" s="115"/>
      <c r="F17" s="45"/>
      <c r="G17" s="46"/>
    </row>
    <row r="18" spans="1:14" ht="21" customHeight="1" thickBot="1" x14ac:dyDescent="0.3">
      <c r="B18" s="47" t="s">
        <v>0</v>
      </c>
      <c r="C18" s="48"/>
      <c r="D18" s="48"/>
      <c r="E18" s="120"/>
      <c r="F18" s="49" t="s">
        <v>1</v>
      </c>
      <c r="G18" s="50"/>
    </row>
    <row r="19" spans="1:14" s="12" customFormat="1" ht="78.75" customHeight="1" thickBot="1" x14ac:dyDescent="0.3">
      <c r="A19" s="51" t="s">
        <v>17</v>
      </c>
      <c r="B19" s="52" t="s">
        <v>39</v>
      </c>
      <c r="C19" s="53" t="s">
        <v>2</v>
      </c>
      <c r="D19" s="54" t="s">
        <v>3</v>
      </c>
      <c r="E19" s="55" t="s">
        <v>37</v>
      </c>
      <c r="F19" s="56" t="s">
        <v>4</v>
      </c>
      <c r="G19" s="57" t="s">
        <v>10</v>
      </c>
    </row>
    <row r="20" spans="1:14" ht="56.25" customHeight="1" thickBot="1" x14ac:dyDescent="0.3">
      <c r="A20" s="105" t="s">
        <v>18</v>
      </c>
      <c r="B20" s="129">
        <v>0</v>
      </c>
      <c r="C20" s="166">
        <v>0</v>
      </c>
      <c r="D20" s="133">
        <v>0</v>
      </c>
      <c r="E20" s="121">
        <v>0</v>
      </c>
      <c r="F20" s="58">
        <f>SUM(F21:F25)</f>
        <v>803811</v>
      </c>
      <c r="G20" s="59"/>
      <c r="H20" s="79">
        <f>F20-C20</f>
        <v>803811</v>
      </c>
    </row>
    <row r="21" spans="1:14" x14ac:dyDescent="0.25">
      <c r="A21" s="106"/>
      <c r="B21" s="130"/>
      <c r="C21" s="102"/>
      <c r="D21" s="134"/>
      <c r="E21" s="122"/>
      <c r="F21" s="154">
        <v>111300</v>
      </c>
      <c r="G21" s="61" t="s">
        <v>36</v>
      </c>
    </row>
    <row r="22" spans="1:14" x14ac:dyDescent="0.25">
      <c r="A22" s="106"/>
      <c r="B22" s="131"/>
      <c r="C22" s="102"/>
      <c r="D22" s="135"/>
      <c r="E22" s="122"/>
      <c r="F22" s="154">
        <v>3000</v>
      </c>
      <c r="G22" s="61" t="s">
        <v>25</v>
      </c>
    </row>
    <row r="23" spans="1:14" x14ac:dyDescent="0.25">
      <c r="A23" s="106"/>
      <c r="B23" s="131"/>
      <c r="C23" s="102"/>
      <c r="D23" s="135"/>
      <c r="E23" s="122"/>
      <c r="F23" s="154">
        <v>596400</v>
      </c>
      <c r="G23" s="61" t="s">
        <v>26</v>
      </c>
    </row>
    <row r="24" spans="1:14" ht="30" x14ac:dyDescent="0.25">
      <c r="A24" s="106"/>
      <c r="B24" s="131"/>
      <c r="C24" s="102"/>
      <c r="D24" s="135"/>
      <c r="E24" s="122"/>
      <c r="F24" s="154">
        <v>93111</v>
      </c>
      <c r="G24" s="61" t="s">
        <v>27</v>
      </c>
    </row>
    <row r="25" spans="1:14" ht="15.75" thickBot="1" x14ac:dyDescent="0.3">
      <c r="A25" s="87"/>
      <c r="B25" s="132"/>
      <c r="C25" s="102"/>
      <c r="D25" s="136"/>
      <c r="E25" s="122"/>
      <c r="F25" s="154"/>
      <c r="G25" s="61"/>
    </row>
    <row r="26" spans="1:14" ht="21" customHeight="1" thickBot="1" x14ac:dyDescent="0.3">
      <c r="A26" s="105" t="s">
        <v>19</v>
      </c>
      <c r="B26" s="127">
        <v>1425954.5</v>
      </c>
      <c r="C26" s="141">
        <f t="shared" ref="C26" si="2">SUM(E26+D26-B26)</f>
        <v>9076029.2100000009</v>
      </c>
      <c r="D26" s="89">
        <v>8230923.79</v>
      </c>
      <c r="E26" s="145">
        <v>2271059.92</v>
      </c>
      <c r="F26" s="155">
        <f>SUM(F27:F28)</f>
        <v>3711400</v>
      </c>
      <c r="G26" s="59"/>
      <c r="H26" s="79">
        <f>F26-C26</f>
        <v>-5364629.2100000009</v>
      </c>
    </row>
    <row r="27" spans="1:14" x14ac:dyDescent="0.25">
      <c r="A27" s="107"/>
      <c r="B27" s="130"/>
      <c r="C27" s="102"/>
      <c r="D27" s="135"/>
      <c r="E27" s="122"/>
      <c r="F27" s="156">
        <v>3711400</v>
      </c>
      <c r="G27" s="61" t="s">
        <v>28</v>
      </c>
    </row>
    <row r="28" spans="1:14" ht="15.75" thickBot="1" x14ac:dyDescent="0.3">
      <c r="A28" s="103"/>
      <c r="B28" s="131"/>
      <c r="C28" s="102"/>
      <c r="D28" s="135"/>
      <c r="E28" s="122"/>
      <c r="F28" s="157"/>
      <c r="G28" s="104"/>
    </row>
    <row r="29" spans="1:14" ht="29.25" x14ac:dyDescent="0.25">
      <c r="A29" s="88" t="s">
        <v>20</v>
      </c>
      <c r="B29" s="137">
        <v>0</v>
      </c>
      <c r="C29" s="142"/>
      <c r="D29" s="150"/>
      <c r="E29" s="146">
        <v>0</v>
      </c>
      <c r="F29" s="158">
        <f>SUM(F30+F31)</f>
        <v>1233130</v>
      </c>
      <c r="G29" s="86"/>
      <c r="H29" s="79">
        <f>F29-C29</f>
        <v>1233130</v>
      </c>
    </row>
    <row r="30" spans="1:14" ht="15.75" thickBot="1" x14ac:dyDescent="0.3">
      <c r="A30" s="101"/>
      <c r="B30" s="138"/>
      <c r="C30" s="102"/>
      <c r="D30" s="151"/>
      <c r="E30" s="123"/>
      <c r="F30" s="159">
        <v>311630</v>
      </c>
      <c r="G30" s="76" t="s">
        <v>29</v>
      </c>
      <c r="H30" s="79"/>
    </row>
    <row r="31" spans="1:14" ht="15.75" thickBot="1" x14ac:dyDescent="0.3">
      <c r="A31" s="62"/>
      <c r="B31" s="132"/>
      <c r="C31" s="110"/>
      <c r="D31" s="136"/>
      <c r="E31" s="124"/>
      <c r="F31" s="160">
        <v>921500</v>
      </c>
      <c r="G31" s="93" t="s">
        <v>30</v>
      </c>
    </row>
    <row r="32" spans="1:14" ht="30" thickBot="1" x14ac:dyDescent="0.3">
      <c r="A32" s="96" t="s">
        <v>21</v>
      </c>
      <c r="B32" s="139">
        <v>0</v>
      </c>
      <c r="C32" s="142"/>
      <c r="D32" s="152"/>
      <c r="E32" s="147">
        <v>0</v>
      </c>
      <c r="F32" s="161">
        <f>SUM(F33:F38)</f>
        <v>2495700</v>
      </c>
      <c r="G32" s="11"/>
      <c r="H32" s="79">
        <f>F32-C32</f>
        <v>2495700</v>
      </c>
      <c r="J32" s="65"/>
      <c r="M32" s="66"/>
      <c r="N32" s="66"/>
    </row>
    <row r="33" spans="1:14" ht="15.75" thickBot="1" x14ac:dyDescent="0.3">
      <c r="A33" s="97"/>
      <c r="B33" s="127"/>
      <c r="C33" s="143"/>
      <c r="D33" s="89"/>
      <c r="E33" s="145"/>
      <c r="F33" s="160">
        <v>1275600</v>
      </c>
      <c r="G33" s="93" t="s">
        <v>30</v>
      </c>
      <c r="H33" s="79"/>
      <c r="J33" s="65"/>
      <c r="M33" s="66"/>
      <c r="N33" s="66"/>
    </row>
    <row r="34" spans="1:14" ht="30.75" thickBot="1" x14ac:dyDescent="0.3">
      <c r="A34" s="97"/>
      <c r="B34" s="127"/>
      <c r="C34" s="143"/>
      <c r="D34" s="89"/>
      <c r="E34" s="145"/>
      <c r="F34" s="160">
        <v>599600</v>
      </c>
      <c r="G34" s="93" t="s">
        <v>31</v>
      </c>
      <c r="H34" s="79"/>
      <c r="J34" s="65"/>
      <c r="M34" s="66"/>
      <c r="N34" s="66"/>
    </row>
    <row r="35" spans="1:14" ht="15.75" thickBot="1" x14ac:dyDescent="0.3">
      <c r="A35" s="97"/>
      <c r="B35" s="127"/>
      <c r="C35" s="143"/>
      <c r="D35" s="89"/>
      <c r="E35" s="145"/>
      <c r="F35" s="160">
        <v>300500</v>
      </c>
      <c r="G35" s="93" t="s">
        <v>32</v>
      </c>
      <c r="H35" s="79"/>
      <c r="J35" s="65"/>
      <c r="M35" s="66"/>
      <c r="N35" s="66"/>
    </row>
    <row r="36" spans="1:14" ht="15.75" thickBot="1" x14ac:dyDescent="0.3">
      <c r="A36" s="97"/>
      <c r="B36" s="127"/>
      <c r="C36" s="143"/>
      <c r="D36" s="89"/>
      <c r="E36" s="145"/>
      <c r="F36" s="160">
        <v>60000</v>
      </c>
      <c r="G36" s="93" t="s">
        <v>33</v>
      </c>
      <c r="H36" s="79"/>
      <c r="J36" s="65"/>
      <c r="M36" s="66"/>
      <c r="N36" s="66"/>
    </row>
    <row r="37" spans="1:14" ht="15.75" thickBot="1" x14ac:dyDescent="0.3">
      <c r="A37" s="97"/>
      <c r="B37" s="127"/>
      <c r="C37" s="143"/>
      <c r="D37" s="89"/>
      <c r="E37" s="145"/>
      <c r="F37" s="160">
        <v>260000</v>
      </c>
      <c r="G37" s="93" t="s">
        <v>34</v>
      </c>
      <c r="H37" s="79"/>
      <c r="J37" s="65"/>
      <c r="M37" s="66"/>
      <c r="N37" s="66"/>
    </row>
    <row r="38" spans="1:14" ht="15.75" thickBot="1" x14ac:dyDescent="0.3">
      <c r="A38" s="97"/>
      <c r="B38" s="127"/>
      <c r="C38" s="143"/>
      <c r="D38" s="89"/>
      <c r="E38" s="145"/>
      <c r="F38" s="160"/>
      <c r="G38" s="93"/>
      <c r="H38" s="79"/>
      <c r="J38" s="65"/>
      <c r="M38" s="66"/>
      <c r="N38" s="66"/>
    </row>
    <row r="39" spans="1:14" ht="15.75" thickBot="1" x14ac:dyDescent="0.3">
      <c r="A39" s="94" t="s">
        <v>22</v>
      </c>
      <c r="B39" s="127">
        <v>0</v>
      </c>
      <c r="C39" s="142"/>
      <c r="D39" s="89"/>
      <c r="E39" s="145">
        <v>0</v>
      </c>
      <c r="F39" s="162">
        <v>0</v>
      </c>
      <c r="G39" s="100"/>
      <c r="J39" s="65"/>
      <c r="M39" s="66"/>
      <c r="N39" s="66"/>
    </row>
    <row r="40" spans="1:14" ht="15.75" thickBot="1" x14ac:dyDescent="0.3">
      <c r="A40" s="98"/>
      <c r="B40" s="128"/>
      <c r="C40" s="143"/>
      <c r="D40" s="99"/>
      <c r="E40" s="120"/>
      <c r="F40" s="163"/>
      <c r="G40" s="95"/>
    </row>
    <row r="41" spans="1:14" ht="15.75" thickBot="1" x14ac:dyDescent="0.3">
      <c r="A41" s="64" t="s">
        <v>23</v>
      </c>
      <c r="B41" s="140">
        <v>117803.63</v>
      </c>
      <c r="C41" s="142">
        <f t="shared" ref="C39:C41" si="3">SUM(E41+D41-B41)</f>
        <v>716343.76</v>
      </c>
      <c r="D41" s="153">
        <v>652824.78</v>
      </c>
      <c r="E41" s="148">
        <v>181322.61</v>
      </c>
      <c r="F41" s="164">
        <f>SUM(F42)</f>
        <v>951100</v>
      </c>
      <c r="G41" s="19"/>
    </row>
    <row r="42" spans="1:14" ht="15.75" thickBot="1" x14ac:dyDescent="0.3">
      <c r="A42" s="62"/>
      <c r="B42" s="132"/>
      <c r="C42" s="63"/>
      <c r="D42" s="136"/>
      <c r="E42" s="124"/>
      <c r="F42" s="165">
        <v>951100</v>
      </c>
      <c r="G42" s="67" t="s">
        <v>35</v>
      </c>
      <c r="H42" s="79">
        <f>F41-C41</f>
        <v>234756.24</v>
      </c>
    </row>
    <row r="43" spans="1:14" ht="34.5" customHeight="1" thickBot="1" x14ac:dyDescent="0.3">
      <c r="A43" s="90" t="s">
        <v>24</v>
      </c>
      <c r="B43" s="125">
        <f>B20+B26+B29+B32+B41+B39</f>
        <v>1543758.13</v>
      </c>
      <c r="C43" s="144">
        <f>C20+C26+C29+C32+C41+C39</f>
        <v>9792372.9700000007</v>
      </c>
      <c r="D43" s="91">
        <f>D20+D26+D29+D32+D41</f>
        <v>8883748.5700000003</v>
      </c>
      <c r="E43" s="149">
        <f>E20+E26+E29+E32+E41+E39</f>
        <v>2452382.5299999998</v>
      </c>
      <c r="F43" s="125">
        <f>SUM(F41+F39+F32+F29+F26 +F20)</f>
        <v>9195141</v>
      </c>
      <c r="G43" s="92"/>
    </row>
    <row r="44" spans="1:14" x14ac:dyDescent="0.25">
      <c r="A44" s="68"/>
      <c r="B44" s="69"/>
      <c r="C44" s="60"/>
      <c r="D44" s="60"/>
      <c r="E44" s="60"/>
      <c r="F44" s="60"/>
      <c r="G44" s="70"/>
      <c r="J44" s="12"/>
      <c r="K44" s="12"/>
    </row>
    <row r="45" spans="1:14" x14ac:dyDescent="0.25">
      <c r="H45" s="68"/>
    </row>
    <row r="85" spans="3:5" x14ac:dyDescent="0.25">
      <c r="C85" s="73"/>
      <c r="D85" s="74"/>
      <c r="E85" s="74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Svetlana</cp:lastModifiedBy>
  <cp:revision/>
  <cp:lastPrinted>2021-08-24T13:35:40Z</cp:lastPrinted>
  <dcterms:created xsi:type="dcterms:W3CDTF">2020-02-13T12:53:48Z</dcterms:created>
  <dcterms:modified xsi:type="dcterms:W3CDTF">2021-08-24T14:23:21Z</dcterms:modified>
</cp:coreProperties>
</file>